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r\Desktop\"/>
    </mc:Choice>
  </mc:AlternateContent>
  <bookViews>
    <workbookView xWindow="0" yWindow="45" windowWidth="15960" windowHeight="18075"/>
  </bookViews>
  <sheets>
    <sheet name="Comparison" sheetId="1" r:id="rId1"/>
  </sheets>
  <calcPr calcId="162913"/>
</workbook>
</file>

<file path=xl/calcChain.xml><?xml version="1.0" encoding="utf-8"?>
<calcChain xmlns="http://schemas.openxmlformats.org/spreadsheetml/2006/main">
  <c r="C13" i="1" l="1"/>
  <c r="C14" i="1" s="1"/>
  <c r="C15" i="1" s="1"/>
  <c r="D13" i="1"/>
  <c r="D14" i="1" s="1"/>
  <c r="D15" i="1" s="1"/>
  <c r="E13" i="1"/>
  <c r="E14" i="1" s="1"/>
  <c r="E15" i="1" s="1"/>
  <c r="E16" i="1" l="1"/>
  <c r="E17" i="1" s="1"/>
  <c r="D16" i="1"/>
  <c r="D17" i="1" s="1"/>
</calcChain>
</file>

<file path=xl/sharedStrings.xml><?xml version="1.0" encoding="utf-8"?>
<sst xmlns="http://schemas.openxmlformats.org/spreadsheetml/2006/main" count="19" uniqueCount="19">
  <si>
    <t>System Parameters</t>
  </si>
  <si>
    <t>Nominal working pressure (bar)</t>
  </si>
  <si>
    <t>Flow rate (litre/second)</t>
  </si>
  <si>
    <t>Electrical cost (Rand per kWh)</t>
  </si>
  <si>
    <t>Working hours per day</t>
  </si>
  <si>
    <t>Pump efficiency (%)</t>
  </si>
  <si>
    <t>Hydrocore
Valve Set</t>
  </si>
  <si>
    <t>Competitor
(Globe PDV)</t>
  </si>
  <si>
    <t>Competitor
(Ball PDV)</t>
  </si>
  <si>
    <t>Purchasing Cost</t>
  </si>
  <si>
    <t>Isolating valve Cv</t>
  </si>
  <si>
    <t>Non-return valve Cv</t>
  </si>
  <si>
    <t>Differential pressure losses (bar)</t>
  </si>
  <si>
    <t>Valve power losses (kW)</t>
  </si>
  <si>
    <t>Annual electrical costs</t>
  </si>
  <si>
    <t>Annual running cost savings</t>
  </si>
  <si>
    <t>ROI period (months)</t>
  </si>
  <si>
    <t>Cost of Hydrocore Valves Set is R374,490 (based on current exchange rate of R13.87/USD)</t>
  </si>
  <si>
    <t>Hydrocore Valves vs. Competitors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</si>
</sst>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 &quot;#,##0"/>
    <numFmt numFmtId="165" formatCode="0.000"/>
  </numFmts>
  <fonts count="8">
    <font>
      <sz val="10"/>
      <color indexed="8"/>
      <name val="Helvetica"/>
    </font>
    <font>
      <b/>
      <shadow/>
      <sz val="11"/>
      <color indexed="9"/>
      <name val="Avenir Next"/>
    </font>
    <font>
      <sz val="9"/>
      <color indexed="8"/>
      <name val="Avenir Next"/>
    </font>
    <font>
      <sz val="11"/>
      <color indexed="8"/>
      <name val="Avenir Next"/>
    </font>
    <font>
      <b/>
      <shadow/>
      <sz val="9"/>
      <color indexed="9"/>
      <name val="Avenir Next"/>
    </font>
    <font>
      <b/>
      <sz val="9"/>
      <color indexed="8"/>
      <name val="Avenir Next"/>
    </font>
    <font>
      <b/>
      <sz val="11"/>
      <color indexed="8"/>
      <name val="Avenir Next"/>
    </font>
    <font>
      <i/>
      <sz val="9"/>
      <color rgb="FF000000"/>
      <name val="Avenir Next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tted">
        <color indexed="11"/>
      </bottom>
      <diagonal/>
    </border>
    <border>
      <left/>
      <right/>
      <top style="dotted">
        <color indexed="11"/>
      </top>
      <bottom style="dotted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11"/>
      </bottom>
      <diagonal/>
    </border>
    <border>
      <left/>
      <right/>
      <top style="thin">
        <color indexed="64"/>
      </top>
      <bottom style="dotted">
        <color indexed="11"/>
      </bottom>
      <diagonal/>
    </border>
    <border>
      <left/>
      <right style="thin">
        <color indexed="64"/>
      </right>
      <top style="thin">
        <color indexed="64"/>
      </top>
      <bottom style="dotted">
        <color indexed="11"/>
      </bottom>
      <diagonal/>
    </border>
    <border>
      <left style="thin">
        <color indexed="64"/>
      </left>
      <right/>
      <top style="dotted">
        <color indexed="11"/>
      </top>
      <bottom style="dotted">
        <color indexed="11"/>
      </bottom>
      <diagonal/>
    </border>
    <border>
      <left/>
      <right style="thin">
        <color indexed="64"/>
      </right>
      <top style="dotted">
        <color indexed="11"/>
      </top>
      <bottom style="dotted">
        <color indexed="11"/>
      </bottom>
      <diagonal/>
    </border>
    <border>
      <left style="thin">
        <color indexed="64"/>
      </left>
      <right/>
      <top style="dotted">
        <color indexed="11"/>
      </top>
      <bottom style="thin">
        <color indexed="64"/>
      </bottom>
      <diagonal/>
    </border>
    <border>
      <left/>
      <right/>
      <top style="dotted">
        <color indexed="11"/>
      </top>
      <bottom style="thin">
        <color indexed="64"/>
      </bottom>
      <diagonal/>
    </border>
    <border>
      <left/>
      <right style="thin">
        <color indexed="64"/>
      </right>
      <top style="dotted">
        <color indexed="1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11"/>
      </bottom>
      <diagonal/>
    </border>
    <border>
      <left/>
      <right style="thin">
        <color indexed="64"/>
      </right>
      <top/>
      <bottom style="dotted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8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3" borderId="2" xfId="0" applyFont="1" applyFill="1" applyBorder="1" applyAlignment="1">
      <alignment vertical="top" wrapText="1"/>
    </xf>
    <xf numFmtId="165" fontId="3" fillId="5" borderId="2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9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0" applyNumberFormat="1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vertical="top" wrapText="1"/>
    </xf>
    <xf numFmtId="9" fontId="3" fillId="3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164" fontId="0" fillId="0" borderId="4" xfId="0" applyNumberFormat="1" applyFont="1" applyBorder="1" applyAlignment="1">
      <alignment vertical="top" wrapText="1"/>
    </xf>
    <xf numFmtId="49" fontId="2" fillId="5" borderId="8" xfId="0" applyNumberFormat="1" applyFont="1" applyFill="1" applyBorder="1" applyAlignment="1">
      <alignment horizontal="left" vertical="center" wrapText="1"/>
    </xf>
    <xf numFmtId="165" fontId="3" fillId="5" borderId="9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left" vertical="center" wrapText="1"/>
    </xf>
    <xf numFmtId="164" fontId="3" fillId="5" borderId="11" xfId="0" applyNumberFormat="1" applyFont="1" applyFill="1" applyBorder="1" applyAlignment="1">
      <alignment horizontal="center" vertical="center" wrapText="1"/>
    </xf>
    <xf numFmtId="164" fontId="3" fillId="5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4" fillId="2" borderId="17" xfId="0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Border="1" applyAlignment="1">
      <alignment vertical="top" wrapText="1"/>
    </xf>
    <xf numFmtId="164" fontId="6" fillId="5" borderId="21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1" fontId="6" fillId="5" borderId="12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3" fillId="5" borderId="21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2" fillId="3" borderId="8" xfId="0" applyNumberFormat="1" applyFont="1" applyFill="1" applyBorder="1" applyAlignment="1">
      <alignment horizontal="left" vertical="center" wrapText="1"/>
    </xf>
    <xf numFmtId="49" fontId="2" fillId="5" borderId="20" xfId="0" applyNumberFormat="1" applyFont="1" applyFill="1" applyBorder="1" applyAlignment="1">
      <alignment horizontal="left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49" fontId="5" fillId="5" borderId="20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top" wrapText="1"/>
    </xf>
    <xf numFmtId="49" fontId="5" fillId="5" borderId="10" xfId="0" applyNumberFormat="1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top" wrapText="1"/>
    </xf>
    <xf numFmtId="164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357CA2"/>
      <rgbColor rgb="FFA5A5A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1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Avenir Next"/>
            <a:ea typeface="Avenir Next"/>
            <a:cs typeface="Avenir Next"/>
            <a:sym typeface="Avenir Nex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venir Next"/>
            <a:ea typeface="Avenir Next"/>
            <a:cs typeface="Avenir Next"/>
            <a:sym typeface="Avenir Nex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8"/>
  <sheetViews>
    <sheetView showGridLines="0" tabSelected="1" workbookViewId="0">
      <pane ySplit="18" topLeftCell="A19" activePane="bottomLeft" state="frozen"/>
      <selection pane="bottomLeft" activeCell="D3" sqref="D3"/>
    </sheetView>
  </sheetViews>
  <sheetFormatPr defaultColWidth="16.28515625" defaultRowHeight="18" customHeight="1"/>
  <cols>
    <col min="1" max="1" width="3.42578125" style="1" customWidth="1"/>
    <col min="2" max="2" width="17.28515625" style="1" customWidth="1"/>
    <col min="3" max="256" width="16.28515625" style="1" customWidth="1"/>
  </cols>
  <sheetData>
    <row r="1" spans="2:5" ht="12.6" customHeight="1"/>
    <row r="2" spans="2:5" ht="32.1" customHeight="1">
      <c r="B2" s="24" t="s">
        <v>0</v>
      </c>
      <c r="C2" s="25"/>
      <c r="D2" s="26"/>
      <c r="E2" s="27"/>
    </row>
    <row r="3" spans="2:5" ht="32.1" customHeight="1">
      <c r="B3" s="8" t="s">
        <v>1</v>
      </c>
      <c r="C3" s="9"/>
      <c r="D3" s="6">
        <v>120</v>
      </c>
      <c r="E3" s="10"/>
    </row>
    <row r="4" spans="2:5" ht="32.1" customHeight="1">
      <c r="B4" s="11" t="s">
        <v>2</v>
      </c>
      <c r="C4" s="2"/>
      <c r="D4" s="6">
        <v>200</v>
      </c>
      <c r="E4" s="12"/>
    </row>
    <row r="5" spans="2:5" ht="32.1" customHeight="1">
      <c r="B5" s="11" t="s">
        <v>3</v>
      </c>
      <c r="C5" s="2"/>
      <c r="D5" s="6">
        <v>0.77</v>
      </c>
      <c r="E5" s="12"/>
    </row>
    <row r="6" spans="2:5" ht="32.1" customHeight="1">
      <c r="B6" s="11" t="s">
        <v>4</v>
      </c>
      <c r="C6" s="2"/>
      <c r="D6" s="6">
        <v>24</v>
      </c>
      <c r="E6" s="13"/>
    </row>
    <row r="7" spans="2:5" ht="32.1" customHeight="1">
      <c r="B7" s="14" t="s">
        <v>5</v>
      </c>
      <c r="C7" s="15"/>
      <c r="D7" s="7">
        <v>0.80999999999999994</v>
      </c>
      <c r="E7" s="16"/>
    </row>
    <row r="8" spans="2:5" ht="38.1" customHeight="1">
      <c r="B8" s="28"/>
      <c r="C8" s="5" t="s">
        <v>6</v>
      </c>
      <c r="D8" s="5" t="s">
        <v>7</v>
      </c>
      <c r="E8" s="29" t="s">
        <v>8</v>
      </c>
    </row>
    <row r="9" spans="2:5" ht="32.1" customHeight="1">
      <c r="B9" s="38" t="s">
        <v>9</v>
      </c>
      <c r="C9" s="46">
        <v>374490</v>
      </c>
      <c r="D9" s="46">
        <v>434850</v>
      </c>
      <c r="E9" s="46">
        <v>419906</v>
      </c>
    </row>
    <row r="10" spans="2:5" ht="32.1" customHeight="1">
      <c r="B10" s="39" t="s">
        <v>10</v>
      </c>
      <c r="C10" s="47">
        <v>1464</v>
      </c>
      <c r="D10" s="47">
        <v>480</v>
      </c>
      <c r="E10" s="47">
        <v>0</v>
      </c>
    </row>
    <row r="11" spans="2:5" ht="32.1" customHeight="1">
      <c r="B11" s="41" t="s">
        <v>11</v>
      </c>
      <c r="C11" s="47">
        <v>2867</v>
      </c>
      <c r="D11" s="47">
        <v>768</v>
      </c>
      <c r="E11" s="47">
        <v>768</v>
      </c>
    </row>
    <row r="12" spans="2:5" ht="32.1" customHeight="1">
      <c r="B12" s="30" t="s">
        <v>18</v>
      </c>
      <c r="C12" s="17"/>
      <c r="D12" s="18"/>
      <c r="E12" s="31"/>
    </row>
    <row r="13" spans="2:5" ht="32.1" customHeight="1">
      <c r="B13" s="40" t="s">
        <v>12</v>
      </c>
      <c r="C13" s="35">
        <f>IF(C10=0,0,POWER(4.18*$D$4/C10,2))+IF(C11=0,0,POWER(4.18*$D$4/C11,2))</f>
        <v>0.41111174576610432</v>
      </c>
      <c r="D13" s="35">
        <f>IF(D10=0,0,POWER(4.18*$D$4/D10,2))+IF(D11=0,0,POWER(4.18*$D$4/D11,2))</f>
        <v>4.2183257378472225</v>
      </c>
      <c r="E13" s="36">
        <f>IF(E10=0,0,POWER(4.18*$D$4/E10,2))+IF(E11=0,0,POWER(4.18*$D$4/E11,2))</f>
        <v>1.1849229600694446</v>
      </c>
    </row>
    <row r="14" spans="2:5" ht="32.1" customHeight="1">
      <c r="B14" s="19" t="s">
        <v>13</v>
      </c>
      <c r="C14" s="3">
        <f>IF($D$7=0,0,($D$3*9.8*C13*10)/(1000*$D$7))</f>
        <v>5.9687334940856633</v>
      </c>
      <c r="D14" s="3">
        <f>IF($D$7=0,0,($D$3*9.8*D13*10)/(1000*$D$7))</f>
        <v>61.243840342078201</v>
      </c>
      <c r="E14" s="20">
        <f>IF($D$7=0,0,($D$3*9.8*E13*10)/(1000*$D$7))</f>
        <v>17.203325938786016</v>
      </c>
    </row>
    <row r="15" spans="2:5" ht="32.1" customHeight="1">
      <c r="B15" s="21" t="s">
        <v>14</v>
      </c>
      <c r="C15" s="22">
        <f>C14*$D$5*365*$D$6</f>
        <v>40260.30116430662</v>
      </c>
      <c r="D15" s="22">
        <f>D14*$D$5*365*$D$6</f>
        <v>413101.95187538594</v>
      </c>
      <c r="E15" s="23">
        <f>E14*$D$5*365*$D$6</f>
        <v>116039.87412229943</v>
      </c>
    </row>
    <row r="16" spans="2:5" ht="32.1" customHeight="1">
      <c r="B16" s="42" t="s">
        <v>15</v>
      </c>
      <c r="C16" s="43"/>
      <c r="D16" s="4">
        <f>D15-$C15</f>
        <v>372841.6507110793</v>
      </c>
      <c r="E16" s="32">
        <f>E15-$C15</f>
        <v>75779.572957992816</v>
      </c>
    </row>
    <row r="17" spans="2:5" ht="32.1" customHeight="1">
      <c r="B17" s="44" t="s">
        <v>16</v>
      </c>
      <c r="C17" s="45"/>
      <c r="D17" s="33">
        <f>252000/D16*12</f>
        <v>8.1106818249320103</v>
      </c>
      <c r="E17" s="34">
        <f>252000/E16*12</f>
        <v>39.905213000821547</v>
      </c>
    </row>
    <row r="18" spans="2:5" ht="29.25" customHeight="1">
      <c r="B18" s="37" t="s">
        <v>17</v>
      </c>
      <c r="C18" s="37"/>
      <c r="D18" s="37"/>
      <c r="E18" s="37"/>
    </row>
  </sheetData>
  <sheetProtection algorithmName="SHA-512" hashValue="+nc2zClP1C53FHUXFg2rWA65VeYaQd3mRtTze5dfGy1WPFH+3Z22OUdpLALGFMWMn2GHeVcKHVBCQ1RjPlG+ew==" saltValue="+H4YFo+A/jqPItiOiUjSYA==" spinCount="100000" sheet="1" objects="1" scenarios="1" selectLockedCells="1"/>
  <mergeCells count="10">
    <mergeCell ref="B2:E2"/>
    <mergeCell ref="B16:C16"/>
    <mergeCell ref="B17:C17"/>
    <mergeCell ref="B18:E18"/>
    <mergeCell ref="B12:E12"/>
    <mergeCell ref="B3:C3"/>
    <mergeCell ref="B4:C4"/>
    <mergeCell ref="B5:C5"/>
    <mergeCell ref="B6:C6"/>
    <mergeCell ref="B7:C7"/>
  </mergeCells>
  <pageMargins left="1" right="1" top="1" bottom="1" header="0.25" footer="0.25"/>
  <pageSetup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Comparison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Nir</cp:lastModifiedBy>
  <dcterms:modified xsi:type="dcterms:W3CDTF">2019-01-21T07:08:50Z</dcterms:modified>
</cp:coreProperties>
</file>